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tame" sheetId="2" r:id="rId1"/>
    <sheet name="Lapa3" sheetId="3" r:id="rId2"/>
  </sheets>
  <calcPr calcId="152511"/>
</workbook>
</file>

<file path=xl/calcChain.xml><?xml version="1.0" encoding="utf-8"?>
<calcChain xmlns="http://schemas.openxmlformats.org/spreadsheetml/2006/main">
  <c r="M65" i="2" l="1"/>
  <c r="N65" i="2"/>
  <c r="O65" i="2"/>
  <c r="P65" i="2"/>
  <c r="E49" i="2" l="1"/>
  <c r="E42" i="2"/>
  <c r="E35" i="2"/>
  <c r="E28" i="2"/>
  <c r="E21" i="2"/>
  <c r="E31" i="2"/>
  <c r="E30" i="2"/>
  <c r="E34" i="2" s="1"/>
  <c r="E24" i="2"/>
  <c r="E23" i="2"/>
  <c r="E27" i="2" s="1"/>
  <c r="E58" i="2"/>
  <c r="E57" i="2"/>
  <c r="E60" i="2" s="1"/>
  <c r="E61" i="2" s="1"/>
  <c r="E52" i="2"/>
  <c r="E51" i="2"/>
  <c r="E54" i="2" s="1"/>
  <c r="E55" i="2" s="1"/>
  <c r="E45" i="2"/>
  <c r="E44" i="2"/>
  <c r="E48" i="2" s="1"/>
  <c r="E38" i="2"/>
  <c r="E37" i="2"/>
  <c r="E41" i="2" s="1"/>
  <c r="E17" i="2"/>
  <c r="E16" i="2"/>
  <c r="E20" i="2" s="1"/>
  <c r="O13" i="2"/>
  <c r="N13" i="2"/>
  <c r="E32" i="2" l="1"/>
  <c r="E33" i="2" s="1"/>
  <c r="E18" i="2"/>
  <c r="E19" i="2" s="1"/>
  <c r="E46" i="2"/>
  <c r="E47" i="2" s="1"/>
  <c r="E59" i="2"/>
  <c r="E39" i="2"/>
  <c r="E40" i="2" s="1"/>
  <c r="E53" i="2"/>
  <c r="E25" i="2"/>
  <c r="E26" i="2" s="1"/>
  <c r="P67" i="2" l="1"/>
  <c r="P66" i="2"/>
  <c r="P68" i="2" l="1"/>
  <c r="G10" i="2" s="1"/>
</calcChain>
</file>

<file path=xl/sharedStrings.xml><?xml version="1.0" encoding="utf-8"?>
<sst xmlns="http://schemas.openxmlformats.org/spreadsheetml/2006/main" count="122" uniqueCount="49">
  <si>
    <t>(būvdarbu veids vai konstruktīvā elementa nosaukums)</t>
  </si>
  <si>
    <t>Tāmes izmaksas</t>
  </si>
  <si>
    <t>euro</t>
  </si>
  <si>
    <t>Nr. p. k.</t>
  </si>
  <si>
    <t>Kods</t>
  </si>
  <si>
    <t>Būvdarbu nosaukums</t>
  </si>
  <si>
    <t>Mērvienība</t>
  </si>
  <si>
    <t>Daudzums</t>
  </si>
  <si>
    <t>Vienības izmaksas</t>
  </si>
  <si>
    <t>Kopā uz visu apjomu</t>
  </si>
  <si>
    <t>laika norma (c/h)</t>
  </si>
  <si>
    <t>darba alga</t>
  </si>
  <si>
    <t>būvizstrādājumi</t>
  </si>
  <si>
    <t>mehānismi</t>
  </si>
  <si>
    <t>kopā</t>
  </si>
  <si>
    <t>darbietilpība (c/h)</t>
  </si>
  <si>
    <t>summa</t>
  </si>
  <si>
    <t>m2</t>
  </si>
  <si>
    <t xml:space="preserve"> </t>
  </si>
  <si>
    <t>Tiešās izmaksas kopā, t. sk. darba devēja sociālais nodoklis (24.09%):</t>
  </si>
  <si>
    <t>Kopā bez PVN:</t>
  </si>
  <si>
    <t>Griestu apšūšana ar reģipsi</t>
  </si>
  <si>
    <t>Sienu apšūšana ar reģipsi</t>
  </si>
  <si>
    <t>Sienu griestu špaktelēšana</t>
  </si>
  <si>
    <t>Sienu griestu krāsošana gaišā tonī</t>
  </si>
  <si>
    <t>Istaba</t>
  </si>
  <si>
    <t xml:space="preserve">Presētā kartona piestiprināšana pie grīdas </t>
  </si>
  <si>
    <t>koridors</t>
  </si>
  <si>
    <t>Virtuve</t>
  </si>
  <si>
    <t>Grīdas izlīdzināšana ar pašizlīdzinošo satāvu</t>
  </si>
  <si>
    <t>Sienu griestu gruntēšana, špaktelēšana, krāsošana</t>
  </si>
  <si>
    <t>Tualetes</t>
  </si>
  <si>
    <t>Jauna poda montāža</t>
  </si>
  <si>
    <t xml:space="preserve">Grīdas krāsošana ar VIVACOLOR Special Floor Grīdas krāsa </t>
  </si>
  <si>
    <t>gab</t>
  </si>
  <si>
    <t>Dzīvokļa remonts</t>
  </si>
  <si>
    <t>Peļņa (..6.%):</t>
  </si>
  <si>
    <t>Virsizdevumi (..9.%):</t>
  </si>
  <si>
    <r>
      <t>darba samaksas likme* (</t>
    </r>
    <r>
      <rPr>
        <i/>
        <sz val="11"/>
        <rFont val="Arial"/>
        <family val="2"/>
        <charset val="186"/>
      </rPr>
      <t>euro</t>
    </r>
    <r>
      <rPr>
        <sz val="11"/>
        <rFont val="Arial"/>
        <family val="2"/>
        <charset val="186"/>
      </rPr>
      <t>/h)</t>
    </r>
  </si>
  <si>
    <t xml:space="preserve">Esošā poda demontāža </t>
  </si>
  <si>
    <t>Tāme.</t>
  </si>
  <si>
    <t>Sienu mazgāšana</t>
  </si>
  <si>
    <t>Kājlīstu pielikšana</t>
  </si>
  <si>
    <t>m</t>
  </si>
  <si>
    <t>Objekta nosaukums: Dzīvokļa remonts</t>
  </si>
  <si>
    <t>Objekta adrese: Nīcas novads, Kalnišķi, Dimanti, dzīvoklis NR . 12</t>
  </si>
  <si>
    <t>Tāme sastādīta vadoties no 2020. gada tirgus cenām,  ___________________________________________.</t>
  </si>
  <si>
    <t>Vannas istaba</t>
  </si>
  <si>
    <t>Kanalizācijas sistēmas izveide (izkaļot grīdu un iegremdējot rores daļēji grīdā)  tualetei , vannas istabai, virtuvei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</si>
</sst>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_-;\-* #,##0.00_-;_-* &quot;-&quot;??_-;_-@_-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Helv"/>
      <family val="2"/>
    </font>
    <font>
      <sz val="10"/>
      <name val="Helv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name val="Arial"/>
      <family val="2"/>
      <charset val="186"/>
    </font>
    <font>
      <sz val="11"/>
      <color theme="1"/>
      <name val="Arial"/>
      <family val="2"/>
      <charset val="186"/>
    </font>
    <font>
      <b/>
      <sz val="14"/>
      <name val="Arial"/>
      <family val="2"/>
      <charset val="186"/>
    </font>
    <font>
      <b/>
      <u/>
      <sz val="14"/>
      <name val="Arial"/>
      <family val="2"/>
      <charset val="186"/>
    </font>
    <font>
      <b/>
      <sz val="10"/>
      <name val="Arial"/>
      <family val="2"/>
      <charset val="186"/>
    </font>
    <font>
      <i/>
      <sz val="11"/>
      <name val="Arial"/>
      <family val="2"/>
      <charset val="186"/>
    </font>
    <font>
      <b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>
      <alignment textRotation="90"/>
    </xf>
    <xf numFmtId="0" fontId="3" fillId="0" borderId="0"/>
    <xf numFmtId="0" fontId="3" fillId="0" borderId="0"/>
    <xf numFmtId="0" fontId="3" fillId="0" borderId="0"/>
    <xf numFmtId="0" fontId="5" fillId="0" borderId="0"/>
  </cellStyleXfs>
  <cellXfs count="122"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2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3" fontId="6" fillId="0" borderId="1" xfId="1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2" fontId="6" fillId="0" borderId="1" xfId="7" applyNumberFormat="1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right"/>
    </xf>
    <xf numFmtId="2" fontId="6" fillId="0" borderId="0" xfId="7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2" borderId="0" xfId="0" applyFont="1" applyFill="1"/>
    <xf numFmtId="0" fontId="4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8" applyFont="1" applyFill="1" applyBorder="1" applyAlignment="1">
      <alignment horizontal="right"/>
    </xf>
    <xf numFmtId="2" fontId="6" fillId="0" borderId="3" xfId="7" applyNumberFormat="1" applyFont="1" applyFill="1" applyBorder="1" applyAlignment="1">
      <alignment horizontal="right" vertical="center" wrapText="1"/>
    </xf>
    <xf numFmtId="0" fontId="7" fillId="0" borderId="9" xfId="0" applyFont="1" applyBorder="1"/>
    <xf numFmtId="0" fontId="6" fillId="0" borderId="9" xfId="0" applyFont="1" applyBorder="1" applyAlignment="1">
      <alignment vertical="center"/>
    </xf>
    <xf numFmtId="0" fontId="12" fillId="0" borderId="9" xfId="8" applyFont="1" applyFill="1" applyBorder="1" applyAlignment="1">
      <alignment horizontal="right"/>
    </xf>
    <xf numFmtId="2" fontId="6" fillId="0" borderId="9" xfId="7" applyNumberFormat="1" applyFont="1" applyFill="1" applyBorder="1" applyAlignment="1">
      <alignment horizontal="center" vertical="center" wrapText="1"/>
    </xf>
    <xf numFmtId="2" fontId="12" fillId="0" borderId="10" xfId="7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43" fontId="6" fillId="2" borderId="5" xfId="1" applyNumberFormat="1" applyFont="1" applyFill="1" applyBorder="1" applyAlignment="1">
      <alignment vertical="center" wrapText="1"/>
    </xf>
    <xf numFmtId="2" fontId="6" fillId="2" borderId="5" xfId="5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5" xfId="1" applyNumberFormat="1" applyFont="1" applyFill="1" applyBorder="1" applyAlignment="1">
      <alignment horizontal="center" vertical="center"/>
    </xf>
    <xf numFmtId="2" fontId="6" fillId="2" borderId="5" xfId="3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43" fontId="6" fillId="0" borderId="9" xfId="1" applyNumberFormat="1" applyFont="1" applyFill="1" applyBorder="1" applyAlignment="1">
      <alignment vertical="center" wrapText="1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1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4" xfId="4" applyFont="1" applyFill="1" applyBorder="1" applyAlignment="1">
      <alignment horizontal="center" vertical="justify"/>
    </xf>
    <xf numFmtId="0" fontId="6" fillId="0" borderId="15" xfId="4" applyFont="1" applyFill="1" applyBorder="1" applyAlignment="1">
      <alignment horizontal="center" vertical="justify"/>
    </xf>
    <xf numFmtId="0" fontId="6" fillId="0" borderId="16" xfId="4" applyFont="1" applyFill="1" applyBorder="1" applyAlignment="1">
      <alignment horizontal="center" vertical="justify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3" fontId="6" fillId="2" borderId="2" xfId="1" applyNumberFormat="1" applyFont="1" applyFill="1" applyBorder="1" applyAlignment="1">
      <alignment vertical="center" wrapText="1"/>
    </xf>
    <xf numFmtId="2" fontId="6" fillId="2" borderId="2" xfId="5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2" fontId="6" fillId="2" borderId="2" xfId="3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right" vertical="center"/>
    </xf>
    <xf numFmtId="1" fontId="6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right" vertical="center"/>
    </xf>
    <xf numFmtId="2" fontId="12" fillId="0" borderId="2" xfId="7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43" fontId="6" fillId="0" borderId="19" xfId="1" applyNumberFormat="1" applyFont="1" applyFill="1" applyBorder="1" applyAlignment="1">
      <alignment vertical="center" wrapText="1"/>
    </xf>
    <xf numFmtId="2" fontId="6" fillId="0" borderId="19" xfId="0" applyNumberFormat="1" applyFont="1" applyFill="1" applyBorder="1" applyAlignment="1">
      <alignment horizontal="center" vertical="center"/>
    </xf>
    <xf numFmtId="2" fontId="6" fillId="0" borderId="19" xfId="1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right" vertical="center"/>
    </xf>
    <xf numFmtId="1" fontId="6" fillId="0" borderId="17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6" fillId="0" borderId="0" xfId="2" applyFont="1" applyAlignment="1">
      <alignment horizontal="left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</cellXfs>
  <cellStyles count="9">
    <cellStyle name="Komats" xfId="1" builtinId="3"/>
    <cellStyle name="Normal 2 3" xfId="4"/>
    <cellStyle name="Normal 3" xfId="8"/>
    <cellStyle name="Normal_Liepaja Peldu 5 UK tames" xfId="6"/>
    <cellStyle name="Normal_Sheet1" xfId="5"/>
    <cellStyle name="Normal_Siguldas 27 - tabulas" xfId="3"/>
    <cellStyle name="Parasts" xfId="0" builtinId="0"/>
    <cellStyle name="Style 1" xfId="2"/>
    <cellStyle name="Стиль 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A55" workbookViewId="0">
      <selection activeCell="C64" sqref="C64"/>
    </sheetView>
  </sheetViews>
  <sheetFormatPr defaultRowHeight="14.25" x14ac:dyDescent="0.2"/>
  <cols>
    <col min="1" max="1" width="6.140625" style="73" customWidth="1"/>
    <col min="2" max="2" width="5.42578125" style="5" customWidth="1"/>
    <col min="3" max="3" width="36.42578125" style="5" customWidth="1"/>
    <col min="4" max="4" width="9.140625" style="5"/>
    <col min="5" max="16" width="8.7109375" style="5" customWidth="1"/>
    <col min="17" max="16384" width="9.140625" style="5"/>
  </cols>
  <sheetData>
    <row r="1" spans="1:16" ht="16.5" customHeight="1" x14ac:dyDescent="0.2">
      <c r="A1" s="8"/>
      <c r="B1" s="2"/>
      <c r="C1" s="3"/>
      <c r="D1" s="4"/>
      <c r="E1" s="4"/>
      <c r="F1" s="1"/>
      <c r="G1" s="1"/>
      <c r="H1" s="1"/>
      <c r="I1" s="1"/>
      <c r="J1" s="1"/>
      <c r="L1" s="3"/>
      <c r="M1" s="3"/>
      <c r="N1" s="3"/>
      <c r="O1" s="102"/>
      <c r="P1" s="102"/>
    </row>
    <row r="2" spans="1:16" ht="18" x14ac:dyDescent="0.2">
      <c r="A2" s="103" t="s">
        <v>40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18" x14ac:dyDescent="0.2">
      <c r="A3" s="6"/>
      <c r="B3" s="6"/>
      <c r="C3" s="104" t="s">
        <v>35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6"/>
    </row>
    <row r="4" spans="1:16" ht="18" x14ac:dyDescent="0.2">
      <c r="A4" s="6"/>
      <c r="B4" s="6"/>
      <c r="C4" s="105" t="s">
        <v>0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6"/>
      <c r="P4" s="6"/>
    </row>
    <row r="5" spans="1:16" ht="18" x14ac:dyDescent="0.2">
      <c r="A5" s="6"/>
      <c r="B5" s="6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6"/>
      <c r="P5" s="6"/>
    </row>
    <row r="6" spans="1:16" ht="15" customHeight="1" x14ac:dyDescent="0.2">
      <c r="A6" s="107" t="s">
        <v>44</v>
      </c>
      <c r="B6" s="107"/>
      <c r="C6" s="107"/>
      <c r="D6" s="107"/>
      <c r="E6" s="107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4.25" customHeight="1" x14ac:dyDescent="0.2">
      <c r="A7" s="108" t="s">
        <v>45</v>
      </c>
      <c r="B7" s="108"/>
      <c r="C7" s="108"/>
      <c r="D7" s="108"/>
      <c r="E7" s="108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"/>
      <c r="B8" s="23"/>
      <c r="C8" s="23"/>
      <c r="D8" s="23"/>
      <c r="E8" s="23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">
      <c r="A9" s="8"/>
      <c r="B9" s="7"/>
      <c r="C9" s="7"/>
      <c r="D9" s="7"/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">
      <c r="A10" s="8"/>
      <c r="B10" s="112" t="s">
        <v>46</v>
      </c>
      <c r="C10" s="112"/>
      <c r="D10" s="112"/>
      <c r="E10" s="113" t="s">
        <v>1</v>
      </c>
      <c r="F10" s="113"/>
      <c r="G10" s="9">
        <f>P68</f>
        <v>0</v>
      </c>
      <c r="H10" s="10" t="s">
        <v>2</v>
      </c>
      <c r="I10" s="1"/>
      <c r="J10" s="1"/>
      <c r="K10" s="1"/>
      <c r="L10" s="1"/>
      <c r="M10" s="1"/>
      <c r="N10" s="1"/>
      <c r="O10" s="1"/>
      <c r="P10" s="1"/>
    </row>
    <row r="11" spans="1:16" ht="15" thickBot="1" x14ac:dyDescent="0.25">
      <c r="A11" s="8"/>
      <c r="B11" s="2"/>
      <c r="C11" s="3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s="24" customFormat="1" x14ac:dyDescent="0.2">
      <c r="A12" s="114" t="s">
        <v>3</v>
      </c>
      <c r="B12" s="116" t="s">
        <v>4</v>
      </c>
      <c r="C12" s="118" t="s">
        <v>5</v>
      </c>
      <c r="D12" s="120" t="s">
        <v>6</v>
      </c>
      <c r="E12" s="120" t="s">
        <v>7</v>
      </c>
      <c r="F12" s="109" t="s">
        <v>8</v>
      </c>
      <c r="G12" s="109"/>
      <c r="H12" s="109"/>
      <c r="I12" s="109"/>
      <c r="J12" s="109"/>
      <c r="K12" s="109"/>
      <c r="L12" s="109" t="s">
        <v>9</v>
      </c>
      <c r="M12" s="109"/>
      <c r="N12" s="109"/>
      <c r="O12" s="109"/>
      <c r="P12" s="110"/>
    </row>
    <row r="13" spans="1:16" s="24" customFormat="1" ht="88.5" thickBot="1" x14ac:dyDescent="0.25">
      <c r="A13" s="115"/>
      <c r="B13" s="117"/>
      <c r="C13" s="119"/>
      <c r="D13" s="121"/>
      <c r="E13" s="121"/>
      <c r="F13" s="55" t="s">
        <v>10</v>
      </c>
      <c r="G13" s="55" t="s">
        <v>38</v>
      </c>
      <c r="H13" s="55" t="s">
        <v>11</v>
      </c>
      <c r="I13" s="55" t="s">
        <v>12</v>
      </c>
      <c r="J13" s="55" t="s">
        <v>13</v>
      </c>
      <c r="K13" s="55" t="s">
        <v>14</v>
      </c>
      <c r="L13" s="55" t="s">
        <v>15</v>
      </c>
      <c r="M13" s="55" t="s">
        <v>11</v>
      </c>
      <c r="N13" s="55" t="str">
        <f>I13</f>
        <v>būvizstrādājumi</v>
      </c>
      <c r="O13" s="55" t="str">
        <f>J13</f>
        <v>mehānismi</v>
      </c>
      <c r="P13" s="56" t="s">
        <v>16</v>
      </c>
    </row>
    <row r="14" spans="1:16" ht="15" thickBot="1" x14ac:dyDescent="0.25">
      <c r="A14" s="60">
        <v>1</v>
      </c>
      <c r="B14" s="61">
        <v>2</v>
      </c>
      <c r="C14" s="61">
        <v>3</v>
      </c>
      <c r="D14" s="61">
        <v>4</v>
      </c>
      <c r="E14" s="61">
        <v>5</v>
      </c>
      <c r="F14" s="61">
        <v>6</v>
      </c>
      <c r="G14" s="61">
        <v>7</v>
      </c>
      <c r="H14" s="61">
        <v>8</v>
      </c>
      <c r="I14" s="61">
        <v>9</v>
      </c>
      <c r="J14" s="61">
        <v>10</v>
      </c>
      <c r="K14" s="61">
        <v>11</v>
      </c>
      <c r="L14" s="61">
        <v>12</v>
      </c>
      <c r="M14" s="61">
        <v>13</v>
      </c>
      <c r="N14" s="61">
        <v>14</v>
      </c>
      <c r="O14" s="61">
        <v>15</v>
      </c>
      <c r="P14" s="62">
        <v>16</v>
      </c>
    </row>
    <row r="15" spans="1:16" s="24" customFormat="1" x14ac:dyDescent="0.2">
      <c r="A15" s="58">
        <v>1</v>
      </c>
      <c r="B15" s="38"/>
      <c r="C15" s="38" t="s">
        <v>25</v>
      </c>
      <c r="D15" s="57"/>
      <c r="E15" s="39"/>
      <c r="F15" s="40"/>
      <c r="G15" s="41"/>
      <c r="H15" s="42"/>
      <c r="I15" s="41"/>
      <c r="J15" s="43"/>
      <c r="K15" s="41"/>
      <c r="L15" s="41"/>
      <c r="M15" s="41"/>
      <c r="N15" s="41"/>
      <c r="O15" s="41"/>
      <c r="P15" s="44"/>
    </row>
    <row r="16" spans="1:16" ht="15.95" customHeight="1" x14ac:dyDescent="0.2">
      <c r="A16" s="59">
        <v>1</v>
      </c>
      <c r="B16" s="11"/>
      <c r="C16" s="12" t="s">
        <v>21</v>
      </c>
      <c r="D16" s="13" t="s">
        <v>17</v>
      </c>
      <c r="E16" s="14">
        <f>4.86*2.75</f>
        <v>13.365</v>
      </c>
      <c r="F16" s="15"/>
      <c r="G16" s="15"/>
      <c r="H16" s="16"/>
      <c r="I16" s="15"/>
      <c r="J16" s="15"/>
      <c r="K16" s="15"/>
      <c r="L16" s="15"/>
      <c r="M16" s="15"/>
      <c r="N16" s="15"/>
      <c r="O16" s="15"/>
      <c r="P16" s="17"/>
    </row>
    <row r="17" spans="1:16" ht="15.95" customHeight="1" x14ac:dyDescent="0.2">
      <c r="A17" s="59">
        <v>2</v>
      </c>
      <c r="B17" s="11"/>
      <c r="C17" s="12" t="s">
        <v>22</v>
      </c>
      <c r="D17" s="13" t="s">
        <v>17</v>
      </c>
      <c r="E17" s="14">
        <f>(4.86+2.75+2.75+4.86)*2.56</f>
        <v>38.963200000000001</v>
      </c>
      <c r="F17" s="15"/>
      <c r="G17" s="15"/>
      <c r="H17" s="16"/>
      <c r="I17" s="15"/>
      <c r="J17" s="15"/>
      <c r="K17" s="15"/>
      <c r="L17" s="15"/>
      <c r="M17" s="15"/>
      <c r="N17" s="15"/>
      <c r="O17" s="15"/>
      <c r="P17" s="17"/>
    </row>
    <row r="18" spans="1:16" ht="15.95" customHeight="1" x14ac:dyDescent="0.2">
      <c r="A18" s="59">
        <v>3</v>
      </c>
      <c r="B18" s="11"/>
      <c r="C18" s="12" t="s">
        <v>23</v>
      </c>
      <c r="D18" s="13" t="s">
        <v>17</v>
      </c>
      <c r="E18" s="14">
        <f>E17+E16</f>
        <v>52.328200000000002</v>
      </c>
      <c r="F18" s="15"/>
      <c r="G18" s="15"/>
      <c r="H18" s="16"/>
      <c r="I18" s="15"/>
      <c r="J18" s="15"/>
      <c r="K18" s="15"/>
      <c r="L18" s="15"/>
      <c r="M18" s="15"/>
      <c r="N18" s="15"/>
      <c r="O18" s="15"/>
      <c r="P18" s="17"/>
    </row>
    <row r="19" spans="1:16" ht="15.95" customHeight="1" x14ac:dyDescent="0.2">
      <c r="A19" s="59">
        <v>4</v>
      </c>
      <c r="B19" s="11"/>
      <c r="C19" s="12" t="s">
        <v>24</v>
      </c>
      <c r="D19" s="13" t="s">
        <v>17</v>
      </c>
      <c r="E19" s="14">
        <f>E18</f>
        <v>52.328200000000002</v>
      </c>
      <c r="F19" s="15"/>
      <c r="G19" s="15"/>
      <c r="H19" s="16"/>
      <c r="I19" s="15"/>
      <c r="J19" s="15"/>
      <c r="K19" s="15"/>
      <c r="L19" s="15"/>
      <c r="M19" s="15"/>
      <c r="N19" s="15"/>
      <c r="O19" s="15"/>
      <c r="P19" s="17"/>
    </row>
    <row r="20" spans="1:16" ht="34.5" customHeight="1" x14ac:dyDescent="0.2">
      <c r="A20" s="59">
        <v>5</v>
      </c>
      <c r="B20" s="11"/>
      <c r="C20" s="18" t="s">
        <v>26</v>
      </c>
      <c r="D20" s="13" t="s">
        <v>17</v>
      </c>
      <c r="E20" s="14">
        <f>E16</f>
        <v>13.365</v>
      </c>
      <c r="F20" s="15"/>
      <c r="G20" s="15"/>
      <c r="H20" s="16"/>
      <c r="I20" s="15"/>
      <c r="J20" s="15"/>
      <c r="K20" s="15"/>
      <c r="L20" s="15"/>
      <c r="M20" s="15"/>
      <c r="N20" s="15"/>
      <c r="O20" s="15"/>
      <c r="P20" s="17"/>
    </row>
    <row r="21" spans="1:16" ht="34.5" customHeight="1" thickBot="1" x14ac:dyDescent="0.25">
      <c r="A21" s="85">
        <v>6</v>
      </c>
      <c r="B21" s="86"/>
      <c r="C21" s="87" t="s">
        <v>42</v>
      </c>
      <c r="D21" s="88" t="s">
        <v>43</v>
      </c>
      <c r="E21" s="89">
        <f>4.86+4.86+2.75+2.75</f>
        <v>15.22</v>
      </c>
      <c r="F21" s="90"/>
      <c r="G21" s="90"/>
      <c r="H21" s="91"/>
      <c r="I21" s="90"/>
      <c r="J21" s="90"/>
      <c r="K21" s="90"/>
      <c r="L21" s="90"/>
      <c r="M21" s="90"/>
      <c r="N21" s="90"/>
      <c r="O21" s="90"/>
      <c r="P21" s="92"/>
    </row>
    <row r="22" spans="1:16" ht="15.75" customHeight="1" x14ac:dyDescent="0.2">
      <c r="A22" s="94"/>
      <c r="B22" s="95"/>
      <c r="C22" s="38" t="s">
        <v>25</v>
      </c>
      <c r="D22" s="57"/>
      <c r="E22" s="39"/>
      <c r="F22" s="40"/>
      <c r="G22" s="41"/>
      <c r="H22" s="42"/>
      <c r="I22" s="41"/>
      <c r="J22" s="43"/>
      <c r="K22" s="41"/>
      <c r="L22" s="41"/>
      <c r="M22" s="41"/>
      <c r="N22" s="41"/>
      <c r="O22" s="41"/>
      <c r="P22" s="44"/>
    </row>
    <row r="23" spans="1:16" ht="15.75" customHeight="1" x14ac:dyDescent="0.2">
      <c r="A23" s="84">
        <v>7</v>
      </c>
      <c r="B23" s="11"/>
      <c r="C23" s="12" t="s">
        <v>21</v>
      </c>
      <c r="D23" s="13" t="s">
        <v>17</v>
      </c>
      <c r="E23" s="14">
        <f>4.86*2.79</f>
        <v>13.559400000000002</v>
      </c>
      <c r="F23" s="15"/>
      <c r="G23" s="15"/>
      <c r="H23" s="16"/>
      <c r="I23" s="15"/>
      <c r="J23" s="15"/>
      <c r="K23" s="15"/>
      <c r="L23" s="15"/>
      <c r="M23" s="15"/>
      <c r="N23" s="15"/>
      <c r="O23" s="15"/>
      <c r="P23" s="17"/>
    </row>
    <row r="24" spans="1:16" ht="15.75" customHeight="1" x14ac:dyDescent="0.2">
      <c r="A24" s="59">
        <v>8</v>
      </c>
      <c r="B24" s="11"/>
      <c r="C24" s="12" t="s">
        <v>22</v>
      </c>
      <c r="D24" s="13" t="s">
        <v>17</v>
      </c>
      <c r="E24" s="14">
        <f>(4.86+4.86+2.79+2.79)*2.58</f>
        <v>39.474000000000004</v>
      </c>
      <c r="F24" s="15"/>
      <c r="G24" s="15"/>
      <c r="H24" s="16"/>
      <c r="I24" s="15"/>
      <c r="J24" s="15"/>
      <c r="K24" s="15"/>
      <c r="L24" s="15"/>
      <c r="M24" s="15"/>
      <c r="N24" s="15"/>
      <c r="O24" s="15"/>
      <c r="P24" s="17"/>
    </row>
    <row r="25" spans="1:16" ht="15.75" customHeight="1" x14ac:dyDescent="0.2">
      <c r="A25" s="59">
        <v>9</v>
      </c>
      <c r="B25" s="11"/>
      <c r="C25" s="12" t="s">
        <v>23</v>
      </c>
      <c r="D25" s="13" t="s">
        <v>17</v>
      </c>
      <c r="E25" s="14">
        <f>E24+E23</f>
        <v>53.033400000000007</v>
      </c>
      <c r="F25" s="15"/>
      <c r="G25" s="15"/>
      <c r="H25" s="16"/>
      <c r="I25" s="15"/>
      <c r="J25" s="15"/>
      <c r="K25" s="15"/>
      <c r="L25" s="15"/>
      <c r="M25" s="15"/>
      <c r="N25" s="15"/>
      <c r="O25" s="15"/>
      <c r="P25" s="17"/>
    </row>
    <row r="26" spans="1:16" ht="15.75" customHeight="1" x14ac:dyDescent="0.2">
      <c r="A26" s="59">
        <v>10</v>
      </c>
      <c r="B26" s="11"/>
      <c r="C26" s="12" t="s">
        <v>24</v>
      </c>
      <c r="D26" s="13" t="s">
        <v>17</v>
      </c>
      <c r="E26" s="14">
        <f>E25</f>
        <v>53.033400000000007</v>
      </c>
      <c r="F26" s="15"/>
      <c r="G26" s="15"/>
      <c r="H26" s="16"/>
      <c r="I26" s="15"/>
      <c r="J26" s="15"/>
      <c r="K26" s="15"/>
      <c r="L26" s="15"/>
      <c r="M26" s="15"/>
      <c r="N26" s="15"/>
      <c r="O26" s="15"/>
      <c r="P26" s="17"/>
    </row>
    <row r="27" spans="1:16" ht="15.75" customHeight="1" x14ac:dyDescent="0.2">
      <c r="A27" s="59">
        <v>11</v>
      </c>
      <c r="B27" s="11"/>
      <c r="C27" s="18" t="s">
        <v>26</v>
      </c>
      <c r="D27" s="13" t="s">
        <v>17</v>
      </c>
      <c r="E27" s="14">
        <f>E23</f>
        <v>13.559400000000002</v>
      </c>
      <c r="F27" s="15"/>
      <c r="G27" s="15"/>
      <c r="H27" s="16"/>
      <c r="I27" s="15"/>
      <c r="J27" s="15"/>
      <c r="K27" s="15"/>
      <c r="L27" s="15"/>
      <c r="M27" s="15"/>
      <c r="N27" s="15"/>
      <c r="O27" s="15"/>
      <c r="P27" s="17"/>
    </row>
    <row r="28" spans="1:16" ht="15.75" customHeight="1" thickBot="1" x14ac:dyDescent="0.25">
      <c r="A28" s="72">
        <v>12</v>
      </c>
      <c r="B28" s="48"/>
      <c r="C28" s="49" t="s">
        <v>42</v>
      </c>
      <c r="D28" s="50" t="s">
        <v>43</v>
      </c>
      <c r="E28" s="51">
        <f>4.86+4.86+2.79+2.79</f>
        <v>15.3</v>
      </c>
      <c r="F28" s="52"/>
      <c r="G28" s="52"/>
      <c r="H28" s="53"/>
      <c r="I28" s="52"/>
      <c r="J28" s="52"/>
      <c r="K28" s="52"/>
      <c r="L28" s="52"/>
      <c r="M28" s="52"/>
      <c r="N28" s="52"/>
      <c r="O28" s="52"/>
      <c r="P28" s="54"/>
    </row>
    <row r="29" spans="1:16" ht="15.75" customHeight="1" x14ac:dyDescent="0.2">
      <c r="A29" s="93"/>
      <c r="B29" s="63"/>
      <c r="C29" s="64" t="s">
        <v>25</v>
      </c>
      <c r="D29" s="65"/>
      <c r="E29" s="66"/>
      <c r="F29" s="67"/>
      <c r="G29" s="68"/>
      <c r="H29" s="69"/>
      <c r="I29" s="68"/>
      <c r="J29" s="70"/>
      <c r="K29" s="68"/>
      <c r="L29" s="68"/>
      <c r="M29" s="68"/>
      <c r="N29" s="68"/>
      <c r="O29" s="68"/>
      <c r="P29" s="71"/>
    </row>
    <row r="30" spans="1:16" ht="15.75" customHeight="1" x14ac:dyDescent="0.2">
      <c r="A30" s="59">
        <v>13</v>
      </c>
      <c r="B30" s="11"/>
      <c r="C30" s="12" t="s">
        <v>21</v>
      </c>
      <c r="D30" s="13" t="s">
        <v>17</v>
      </c>
      <c r="E30" s="14">
        <f>4.77*2.85</f>
        <v>13.5945</v>
      </c>
      <c r="F30" s="15"/>
      <c r="G30" s="15"/>
      <c r="H30" s="16"/>
      <c r="I30" s="15"/>
      <c r="J30" s="15"/>
      <c r="K30" s="15"/>
      <c r="L30" s="15"/>
      <c r="M30" s="15"/>
      <c r="N30" s="15"/>
      <c r="O30" s="15"/>
      <c r="P30" s="17"/>
    </row>
    <row r="31" spans="1:16" ht="15.75" customHeight="1" x14ac:dyDescent="0.2">
      <c r="A31" s="59">
        <v>14</v>
      </c>
      <c r="B31" s="11"/>
      <c r="C31" s="12" t="s">
        <v>22</v>
      </c>
      <c r="D31" s="13" t="s">
        <v>17</v>
      </c>
      <c r="E31" s="14">
        <f>(2.85+2.85+4.77+4.77)*2.56</f>
        <v>39.014399999999995</v>
      </c>
      <c r="F31" s="15"/>
      <c r="G31" s="15"/>
      <c r="H31" s="16"/>
      <c r="I31" s="15"/>
      <c r="J31" s="15"/>
      <c r="K31" s="15"/>
      <c r="L31" s="15"/>
      <c r="M31" s="15"/>
      <c r="N31" s="15"/>
      <c r="O31" s="15"/>
      <c r="P31" s="17"/>
    </row>
    <row r="32" spans="1:16" ht="15.75" customHeight="1" x14ac:dyDescent="0.2">
      <c r="A32" s="59">
        <v>15</v>
      </c>
      <c r="B32" s="11"/>
      <c r="C32" s="12" t="s">
        <v>23</v>
      </c>
      <c r="D32" s="13" t="s">
        <v>17</v>
      </c>
      <c r="E32" s="14">
        <f>E31+E30</f>
        <v>52.608899999999991</v>
      </c>
      <c r="F32" s="15"/>
      <c r="G32" s="15"/>
      <c r="H32" s="16"/>
      <c r="I32" s="15"/>
      <c r="J32" s="15"/>
      <c r="K32" s="15"/>
      <c r="L32" s="15"/>
      <c r="M32" s="15"/>
      <c r="N32" s="15"/>
      <c r="O32" s="15"/>
      <c r="P32" s="17"/>
    </row>
    <row r="33" spans="1:16" ht="15.75" customHeight="1" x14ac:dyDescent="0.2">
      <c r="A33" s="59">
        <v>16</v>
      </c>
      <c r="B33" s="11"/>
      <c r="C33" s="12" t="s">
        <v>24</v>
      </c>
      <c r="D33" s="13" t="s">
        <v>17</v>
      </c>
      <c r="E33" s="14">
        <f>E32</f>
        <v>52.608899999999991</v>
      </c>
      <c r="F33" s="15"/>
      <c r="G33" s="15"/>
      <c r="H33" s="16"/>
      <c r="I33" s="15"/>
      <c r="J33" s="15"/>
      <c r="K33" s="15"/>
      <c r="L33" s="15"/>
      <c r="M33" s="15"/>
      <c r="N33" s="15"/>
      <c r="O33" s="15"/>
      <c r="P33" s="17"/>
    </row>
    <row r="34" spans="1:16" ht="15.75" customHeight="1" x14ac:dyDescent="0.2">
      <c r="A34" s="59">
        <v>17</v>
      </c>
      <c r="B34" s="11"/>
      <c r="C34" s="18" t="s">
        <v>26</v>
      </c>
      <c r="D34" s="13" t="s">
        <v>17</v>
      </c>
      <c r="E34" s="14">
        <f>E30</f>
        <v>13.5945</v>
      </c>
      <c r="F34" s="15"/>
      <c r="G34" s="15"/>
      <c r="H34" s="16"/>
      <c r="I34" s="15"/>
      <c r="J34" s="15"/>
      <c r="K34" s="15"/>
      <c r="L34" s="15"/>
      <c r="M34" s="15"/>
      <c r="N34" s="15"/>
      <c r="O34" s="15"/>
      <c r="P34" s="17"/>
    </row>
    <row r="35" spans="1:16" ht="15.75" customHeight="1" thickBot="1" x14ac:dyDescent="0.25">
      <c r="A35" s="96">
        <v>18</v>
      </c>
      <c r="B35" s="86"/>
      <c r="C35" s="87" t="s">
        <v>42</v>
      </c>
      <c r="D35" s="88" t="s">
        <v>43</v>
      </c>
      <c r="E35" s="89">
        <f>4.77+4.77+2.85+2.85</f>
        <v>15.239999999999998</v>
      </c>
      <c r="F35" s="90"/>
      <c r="G35" s="90"/>
      <c r="H35" s="91"/>
      <c r="I35" s="90"/>
      <c r="J35" s="90"/>
      <c r="K35" s="90"/>
      <c r="L35" s="90"/>
      <c r="M35" s="90"/>
      <c r="N35" s="90"/>
      <c r="O35" s="90"/>
      <c r="P35" s="92"/>
    </row>
    <row r="36" spans="1:16" s="24" customFormat="1" ht="15.95" customHeight="1" x14ac:dyDescent="0.2">
      <c r="A36" s="98"/>
      <c r="B36" s="38"/>
      <c r="C36" s="38" t="s">
        <v>27</v>
      </c>
      <c r="D36" s="57"/>
      <c r="E36" s="39"/>
      <c r="F36" s="41"/>
      <c r="G36" s="41"/>
      <c r="H36" s="42"/>
      <c r="I36" s="41"/>
      <c r="J36" s="41"/>
      <c r="K36" s="41"/>
      <c r="L36" s="41"/>
      <c r="M36" s="41"/>
      <c r="N36" s="41"/>
      <c r="O36" s="41"/>
      <c r="P36" s="44"/>
    </row>
    <row r="37" spans="1:16" s="19" customFormat="1" ht="15.95" customHeight="1" x14ac:dyDescent="0.2">
      <c r="A37" s="45">
        <v>19</v>
      </c>
      <c r="B37" s="18"/>
      <c r="C37" s="12" t="s">
        <v>21</v>
      </c>
      <c r="D37" s="13" t="s">
        <v>17</v>
      </c>
      <c r="E37" s="14">
        <f>2.6*1.12</f>
        <v>2.9120000000000004</v>
      </c>
      <c r="F37" s="15"/>
      <c r="G37" s="15"/>
      <c r="H37" s="16"/>
      <c r="I37" s="15"/>
      <c r="J37" s="15"/>
      <c r="K37" s="15"/>
      <c r="L37" s="15"/>
      <c r="M37" s="15"/>
      <c r="N37" s="15"/>
      <c r="O37" s="15"/>
      <c r="P37" s="17"/>
    </row>
    <row r="38" spans="1:16" ht="15.95" customHeight="1" x14ac:dyDescent="0.2">
      <c r="A38" s="45">
        <v>20</v>
      </c>
      <c r="B38" s="11"/>
      <c r="C38" s="12" t="s">
        <v>22</v>
      </c>
      <c r="D38" s="13" t="s">
        <v>17</v>
      </c>
      <c r="E38" s="14">
        <f>(2.6+2.6+1.12+1.12)*2.56</f>
        <v>19.046400000000002</v>
      </c>
      <c r="F38" s="15"/>
      <c r="G38" s="15"/>
      <c r="H38" s="16"/>
      <c r="I38" s="15"/>
      <c r="J38" s="15"/>
      <c r="K38" s="15"/>
      <c r="L38" s="15"/>
      <c r="M38" s="15"/>
      <c r="N38" s="15"/>
      <c r="O38" s="15"/>
      <c r="P38" s="17"/>
    </row>
    <row r="39" spans="1:16" ht="15.95" customHeight="1" x14ac:dyDescent="0.2">
      <c r="A39" s="45">
        <v>21</v>
      </c>
      <c r="B39" s="11"/>
      <c r="C39" s="12" t="s">
        <v>23</v>
      </c>
      <c r="D39" s="13" t="s">
        <v>17</v>
      </c>
      <c r="E39" s="14">
        <f>E38+E37</f>
        <v>21.958400000000001</v>
      </c>
      <c r="F39" s="15"/>
      <c r="G39" s="15"/>
      <c r="H39" s="16"/>
      <c r="I39" s="15"/>
      <c r="J39" s="15"/>
      <c r="K39" s="15"/>
      <c r="L39" s="15"/>
      <c r="M39" s="15"/>
      <c r="N39" s="15"/>
      <c r="O39" s="15"/>
      <c r="P39" s="17"/>
    </row>
    <row r="40" spans="1:16" ht="15.95" customHeight="1" x14ac:dyDescent="0.2">
      <c r="A40" s="45">
        <v>22</v>
      </c>
      <c r="B40" s="11"/>
      <c r="C40" s="12" t="s">
        <v>24</v>
      </c>
      <c r="D40" s="13" t="s">
        <v>17</v>
      </c>
      <c r="E40" s="14">
        <f>E39</f>
        <v>21.958400000000001</v>
      </c>
      <c r="F40" s="15"/>
      <c r="G40" s="15"/>
      <c r="H40" s="16"/>
      <c r="I40" s="15"/>
      <c r="J40" s="15"/>
      <c r="K40" s="15"/>
      <c r="L40" s="15"/>
      <c r="M40" s="15"/>
      <c r="N40" s="15"/>
      <c r="O40" s="15"/>
      <c r="P40" s="17"/>
    </row>
    <row r="41" spans="1:16" ht="15.95" customHeight="1" x14ac:dyDescent="0.2">
      <c r="A41" s="45">
        <v>23</v>
      </c>
      <c r="B41" s="11"/>
      <c r="C41" s="18" t="s">
        <v>26</v>
      </c>
      <c r="D41" s="13" t="s">
        <v>17</v>
      </c>
      <c r="E41" s="14">
        <f>E37</f>
        <v>2.9120000000000004</v>
      </c>
      <c r="F41" s="15"/>
      <c r="G41" s="15"/>
      <c r="H41" s="16"/>
      <c r="I41" s="15"/>
      <c r="J41" s="15"/>
      <c r="K41" s="15"/>
      <c r="L41" s="15"/>
      <c r="M41" s="15"/>
      <c r="N41" s="15"/>
      <c r="O41" s="15"/>
      <c r="P41" s="17"/>
    </row>
    <row r="42" spans="1:16" ht="15.95" customHeight="1" thickBot="1" x14ac:dyDescent="0.25">
      <c r="A42" s="47">
        <v>24</v>
      </c>
      <c r="B42" s="48"/>
      <c r="C42" s="49" t="s">
        <v>42</v>
      </c>
      <c r="D42" s="50" t="s">
        <v>43</v>
      </c>
      <c r="E42" s="51">
        <f>2.6+2.6+1.12+1.12</f>
        <v>7.44</v>
      </c>
      <c r="F42" s="52"/>
      <c r="G42" s="52"/>
      <c r="H42" s="53"/>
      <c r="I42" s="52"/>
      <c r="J42" s="52"/>
      <c r="K42" s="52"/>
      <c r="L42" s="52"/>
      <c r="M42" s="52"/>
      <c r="N42" s="52"/>
      <c r="O42" s="52"/>
      <c r="P42" s="54"/>
    </row>
    <row r="43" spans="1:16" s="24" customFormat="1" ht="15.95" customHeight="1" x14ac:dyDescent="0.2">
      <c r="A43" s="98"/>
      <c r="B43" s="38"/>
      <c r="C43" s="38" t="s">
        <v>28</v>
      </c>
      <c r="D43" s="57"/>
      <c r="E43" s="39"/>
      <c r="F43" s="41"/>
      <c r="G43" s="41"/>
      <c r="H43" s="42"/>
      <c r="I43" s="41"/>
      <c r="J43" s="41"/>
      <c r="K43" s="41"/>
      <c r="L43" s="41"/>
      <c r="M43" s="41"/>
      <c r="N43" s="41"/>
      <c r="O43" s="41"/>
      <c r="P43" s="44"/>
    </row>
    <row r="44" spans="1:16" s="19" customFormat="1" ht="15.95" customHeight="1" x14ac:dyDescent="0.2">
      <c r="A44" s="45">
        <v>25</v>
      </c>
      <c r="B44" s="18"/>
      <c r="C44" s="12" t="s">
        <v>21</v>
      </c>
      <c r="D44" s="13" t="s">
        <v>17</v>
      </c>
      <c r="E44" s="14">
        <f>3.5*1.87</f>
        <v>6.5449999999999999</v>
      </c>
      <c r="F44" s="15"/>
      <c r="G44" s="15"/>
      <c r="H44" s="16"/>
      <c r="I44" s="15"/>
      <c r="J44" s="15"/>
      <c r="K44" s="15"/>
      <c r="L44" s="15"/>
      <c r="M44" s="15"/>
      <c r="N44" s="15"/>
      <c r="O44" s="15"/>
      <c r="P44" s="17"/>
    </row>
    <row r="45" spans="1:16" ht="15.95" customHeight="1" x14ac:dyDescent="0.2">
      <c r="A45" s="45">
        <v>26</v>
      </c>
      <c r="B45" s="11"/>
      <c r="C45" s="12" t="s">
        <v>22</v>
      </c>
      <c r="D45" s="13" t="s">
        <v>17</v>
      </c>
      <c r="E45" s="14">
        <f>(3.5+3.5+1.87+1.87)*2.56</f>
        <v>27.494400000000006</v>
      </c>
      <c r="F45" s="15"/>
      <c r="G45" s="15"/>
      <c r="H45" s="16"/>
      <c r="I45" s="15"/>
      <c r="J45" s="15"/>
      <c r="K45" s="15"/>
      <c r="L45" s="15"/>
      <c r="M45" s="15"/>
      <c r="N45" s="15"/>
      <c r="O45" s="15"/>
      <c r="P45" s="17"/>
    </row>
    <row r="46" spans="1:16" ht="15.95" customHeight="1" x14ac:dyDescent="0.2">
      <c r="A46" s="45">
        <v>27</v>
      </c>
      <c r="B46" s="11"/>
      <c r="C46" s="12" t="s">
        <v>23</v>
      </c>
      <c r="D46" s="13" t="s">
        <v>17</v>
      </c>
      <c r="E46" s="14">
        <f>E45+E44</f>
        <v>34.039400000000008</v>
      </c>
      <c r="F46" s="15"/>
      <c r="G46" s="15"/>
      <c r="H46" s="16"/>
      <c r="I46" s="15"/>
      <c r="J46" s="15"/>
      <c r="K46" s="15"/>
      <c r="L46" s="15"/>
      <c r="M46" s="15"/>
      <c r="N46" s="15"/>
      <c r="O46" s="15"/>
      <c r="P46" s="17"/>
    </row>
    <row r="47" spans="1:16" ht="15.95" customHeight="1" x14ac:dyDescent="0.2">
      <c r="A47" s="45">
        <v>28</v>
      </c>
      <c r="B47" s="11"/>
      <c r="C47" s="12" t="s">
        <v>24</v>
      </c>
      <c r="D47" s="13" t="s">
        <v>17</v>
      </c>
      <c r="E47" s="14">
        <f>E46</f>
        <v>34.039400000000008</v>
      </c>
      <c r="F47" s="15"/>
      <c r="G47" s="15"/>
      <c r="H47" s="16"/>
      <c r="I47" s="15"/>
      <c r="J47" s="15"/>
      <c r="K47" s="15"/>
      <c r="L47" s="15"/>
      <c r="M47" s="15"/>
      <c r="N47" s="15"/>
      <c r="O47" s="15"/>
      <c r="P47" s="17"/>
    </row>
    <row r="48" spans="1:16" ht="15.95" customHeight="1" x14ac:dyDescent="0.2">
      <c r="A48" s="45">
        <v>29</v>
      </c>
      <c r="B48" s="11"/>
      <c r="C48" s="18" t="s">
        <v>26</v>
      </c>
      <c r="D48" s="13" t="s">
        <v>17</v>
      </c>
      <c r="E48" s="14">
        <f>E44</f>
        <v>6.5449999999999999</v>
      </c>
      <c r="F48" s="15"/>
      <c r="G48" s="15"/>
      <c r="H48" s="16"/>
      <c r="I48" s="15"/>
      <c r="J48" s="15"/>
      <c r="K48" s="15"/>
      <c r="L48" s="15"/>
      <c r="M48" s="15"/>
      <c r="N48" s="15"/>
      <c r="O48" s="15"/>
      <c r="P48" s="17"/>
    </row>
    <row r="49" spans="1:16" ht="15.95" customHeight="1" thickBot="1" x14ac:dyDescent="0.25">
      <c r="A49" s="47">
        <v>30</v>
      </c>
      <c r="B49" s="48"/>
      <c r="C49" s="49" t="s">
        <v>42</v>
      </c>
      <c r="D49" s="50" t="s">
        <v>43</v>
      </c>
      <c r="E49" s="51">
        <f>3.5+3.5+1.87+1.87</f>
        <v>10.740000000000002</v>
      </c>
      <c r="F49" s="52"/>
      <c r="G49" s="52"/>
      <c r="H49" s="53"/>
      <c r="I49" s="52"/>
      <c r="J49" s="52"/>
      <c r="K49" s="52"/>
      <c r="L49" s="52"/>
      <c r="M49" s="52"/>
      <c r="N49" s="52"/>
      <c r="O49" s="52"/>
      <c r="P49" s="54"/>
    </row>
    <row r="50" spans="1:16" s="24" customFormat="1" ht="15.95" customHeight="1" x14ac:dyDescent="0.2">
      <c r="A50" s="97"/>
      <c r="B50" s="64"/>
      <c r="C50" s="64" t="s">
        <v>47</v>
      </c>
      <c r="D50" s="65"/>
      <c r="E50" s="66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99"/>
    </row>
    <row r="51" spans="1:16" s="19" customFormat="1" ht="15.95" customHeight="1" x14ac:dyDescent="0.2">
      <c r="A51" s="45">
        <v>31</v>
      </c>
      <c r="B51" s="18"/>
      <c r="C51" s="12" t="s">
        <v>21</v>
      </c>
      <c r="D51" s="13" t="s">
        <v>17</v>
      </c>
      <c r="E51" s="14">
        <f>1.3*2.61</f>
        <v>3.3929999999999998</v>
      </c>
      <c r="F51" s="15"/>
      <c r="G51" s="15"/>
      <c r="H51" s="16"/>
      <c r="I51" s="15"/>
      <c r="J51" s="15"/>
      <c r="K51" s="15"/>
      <c r="L51" s="15"/>
      <c r="M51" s="15"/>
      <c r="N51" s="15"/>
      <c r="O51" s="15"/>
      <c r="P51" s="17"/>
    </row>
    <row r="52" spans="1:16" s="19" customFormat="1" ht="15.95" customHeight="1" x14ac:dyDescent="0.2">
      <c r="A52" s="46">
        <v>32</v>
      </c>
      <c r="B52" s="18"/>
      <c r="C52" s="18" t="s">
        <v>41</v>
      </c>
      <c r="D52" s="13" t="s">
        <v>17</v>
      </c>
      <c r="E52" s="14">
        <f>(2.6+2.6+1.3+1.3)*2.56</f>
        <v>19.968</v>
      </c>
      <c r="F52" s="15"/>
      <c r="G52" s="15"/>
      <c r="H52" s="16"/>
      <c r="I52" s="15"/>
      <c r="J52" s="15"/>
      <c r="K52" s="15"/>
      <c r="L52" s="15"/>
      <c r="M52" s="15"/>
      <c r="N52" s="15"/>
      <c r="O52" s="15"/>
      <c r="P52" s="17"/>
    </row>
    <row r="53" spans="1:16" s="19" customFormat="1" ht="34.5" customHeight="1" x14ac:dyDescent="0.2">
      <c r="A53" s="46">
        <v>33</v>
      </c>
      <c r="B53" s="18"/>
      <c r="C53" s="18" t="s">
        <v>30</v>
      </c>
      <c r="D53" s="13" t="s">
        <v>17</v>
      </c>
      <c r="E53" s="14">
        <f>E52+E51</f>
        <v>23.361000000000001</v>
      </c>
      <c r="F53" s="15"/>
      <c r="G53" s="15"/>
      <c r="H53" s="16"/>
      <c r="I53" s="15"/>
      <c r="J53" s="15"/>
      <c r="K53" s="15"/>
      <c r="L53" s="15"/>
      <c r="M53" s="15"/>
      <c r="N53" s="15"/>
      <c r="O53" s="15"/>
      <c r="P53" s="17"/>
    </row>
    <row r="54" spans="1:16" s="19" customFormat="1" ht="30.75" customHeight="1" x14ac:dyDescent="0.2">
      <c r="A54" s="46">
        <v>34</v>
      </c>
      <c r="B54" s="18"/>
      <c r="C54" s="18" t="s">
        <v>29</v>
      </c>
      <c r="D54" s="13" t="s">
        <v>17</v>
      </c>
      <c r="E54" s="14">
        <f>E51</f>
        <v>3.3929999999999998</v>
      </c>
      <c r="F54" s="15"/>
      <c r="G54" s="15"/>
      <c r="H54" s="16"/>
      <c r="I54" s="15"/>
      <c r="J54" s="15"/>
      <c r="K54" s="15"/>
      <c r="L54" s="15"/>
      <c r="M54" s="15"/>
      <c r="N54" s="15"/>
      <c r="O54" s="15"/>
      <c r="P54" s="17"/>
    </row>
    <row r="55" spans="1:16" s="19" customFormat="1" ht="34.5" customHeight="1" thickBot="1" x14ac:dyDescent="0.25">
      <c r="A55" s="100">
        <v>35</v>
      </c>
      <c r="B55" s="87"/>
      <c r="C55" s="87" t="s">
        <v>33</v>
      </c>
      <c r="D55" s="88" t="s">
        <v>17</v>
      </c>
      <c r="E55" s="89">
        <f>E54</f>
        <v>3.3929999999999998</v>
      </c>
      <c r="F55" s="90"/>
      <c r="G55" s="90"/>
      <c r="H55" s="91"/>
      <c r="I55" s="90"/>
      <c r="J55" s="90"/>
      <c r="K55" s="90"/>
      <c r="L55" s="90"/>
      <c r="M55" s="90"/>
      <c r="N55" s="90"/>
      <c r="O55" s="90"/>
      <c r="P55" s="92"/>
    </row>
    <row r="56" spans="1:16" s="24" customFormat="1" ht="15.95" customHeight="1" x14ac:dyDescent="0.2">
      <c r="A56" s="101"/>
      <c r="B56" s="38"/>
      <c r="C56" s="38" t="s">
        <v>31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7"/>
    </row>
    <row r="57" spans="1:16" s="24" customFormat="1" ht="15.95" customHeight="1" x14ac:dyDescent="0.2">
      <c r="A57" s="46">
        <v>36</v>
      </c>
      <c r="B57" s="12"/>
      <c r="C57" s="12" t="s">
        <v>21</v>
      </c>
      <c r="D57" s="13" t="s">
        <v>17</v>
      </c>
      <c r="E57" s="14">
        <f>0.8*1.27</f>
        <v>1.016</v>
      </c>
      <c r="F57" s="15"/>
      <c r="G57" s="15"/>
      <c r="H57" s="16"/>
      <c r="I57" s="15"/>
      <c r="J57" s="15"/>
      <c r="K57" s="15"/>
      <c r="L57" s="15"/>
      <c r="M57" s="15"/>
      <c r="N57" s="15"/>
      <c r="O57" s="15"/>
      <c r="P57" s="17"/>
    </row>
    <row r="58" spans="1:16" ht="15.95" customHeight="1" x14ac:dyDescent="0.2">
      <c r="A58" s="45">
        <v>37</v>
      </c>
      <c r="B58" s="11"/>
      <c r="C58" s="18" t="s">
        <v>41</v>
      </c>
      <c r="D58" s="13" t="s">
        <v>17</v>
      </c>
      <c r="E58" s="14">
        <f>(0.8+0.8+1.27+1.27)*2.56</f>
        <v>10.598400000000002</v>
      </c>
      <c r="F58" s="15"/>
      <c r="G58" s="15"/>
      <c r="H58" s="16"/>
      <c r="I58" s="15"/>
      <c r="J58" s="15"/>
      <c r="K58" s="15"/>
      <c r="L58" s="15"/>
      <c r="M58" s="15"/>
      <c r="N58" s="15"/>
      <c r="O58" s="15"/>
      <c r="P58" s="17"/>
    </row>
    <row r="59" spans="1:16" ht="30.75" customHeight="1" x14ac:dyDescent="0.2">
      <c r="A59" s="45">
        <v>38</v>
      </c>
      <c r="B59" s="11"/>
      <c r="C59" s="18" t="s">
        <v>30</v>
      </c>
      <c r="D59" s="13" t="s">
        <v>17</v>
      </c>
      <c r="E59" s="14">
        <f>E58+E57</f>
        <v>11.614400000000002</v>
      </c>
      <c r="F59" s="15"/>
      <c r="G59" s="15"/>
      <c r="H59" s="16"/>
      <c r="I59" s="15"/>
      <c r="J59" s="15"/>
      <c r="K59" s="15"/>
      <c r="L59" s="15"/>
      <c r="M59" s="15"/>
      <c r="N59" s="15"/>
      <c r="O59" s="15"/>
      <c r="P59" s="17"/>
    </row>
    <row r="60" spans="1:16" ht="15.95" customHeight="1" x14ac:dyDescent="0.2">
      <c r="A60" s="45">
        <v>39</v>
      </c>
      <c r="B60" s="11"/>
      <c r="C60" s="18" t="s">
        <v>29</v>
      </c>
      <c r="D60" s="13" t="s">
        <v>17</v>
      </c>
      <c r="E60" s="14">
        <f>E57</f>
        <v>1.016</v>
      </c>
      <c r="F60" s="15"/>
      <c r="G60" s="15"/>
      <c r="H60" s="16"/>
      <c r="I60" s="15"/>
      <c r="J60" s="15"/>
      <c r="K60" s="15"/>
      <c r="L60" s="15"/>
      <c r="M60" s="15"/>
      <c r="N60" s="15"/>
      <c r="O60" s="15"/>
      <c r="P60" s="17"/>
    </row>
    <row r="61" spans="1:16" ht="30" customHeight="1" x14ac:dyDescent="0.2">
      <c r="A61" s="45">
        <v>40</v>
      </c>
      <c r="B61" s="11"/>
      <c r="C61" s="18" t="s">
        <v>33</v>
      </c>
      <c r="D61" s="13" t="s">
        <v>17</v>
      </c>
      <c r="E61" s="14">
        <f>E60</f>
        <v>1.016</v>
      </c>
      <c r="F61" s="15"/>
      <c r="G61" s="15"/>
      <c r="H61" s="16"/>
      <c r="I61" s="15"/>
      <c r="J61" s="15"/>
      <c r="K61" s="15"/>
      <c r="L61" s="15"/>
      <c r="M61" s="15"/>
      <c r="N61" s="15"/>
      <c r="O61" s="15"/>
      <c r="P61" s="17"/>
    </row>
    <row r="62" spans="1:16" ht="15.95" customHeight="1" x14ac:dyDescent="0.2">
      <c r="A62" s="45">
        <v>42</v>
      </c>
      <c r="B62" s="11"/>
      <c r="C62" s="18" t="s">
        <v>39</v>
      </c>
      <c r="D62" s="13" t="s">
        <v>34</v>
      </c>
      <c r="E62" s="14">
        <v>1</v>
      </c>
      <c r="F62" s="15"/>
      <c r="G62" s="15"/>
      <c r="H62" s="16"/>
      <c r="I62" s="15"/>
      <c r="J62" s="15"/>
      <c r="K62" s="15"/>
      <c r="L62" s="15"/>
      <c r="M62" s="15"/>
      <c r="N62" s="15"/>
      <c r="O62" s="15"/>
      <c r="P62" s="17"/>
    </row>
    <row r="63" spans="1:16" ht="19.5" customHeight="1" x14ac:dyDescent="0.2">
      <c r="A63" s="45">
        <v>43</v>
      </c>
      <c r="B63" s="11"/>
      <c r="C63" s="18" t="s">
        <v>32</v>
      </c>
      <c r="D63" s="13" t="s">
        <v>34</v>
      </c>
      <c r="E63" s="14">
        <v>1</v>
      </c>
      <c r="F63" s="15"/>
      <c r="G63" s="15"/>
      <c r="H63" s="16"/>
      <c r="I63" s="15"/>
      <c r="J63" s="15"/>
      <c r="K63" s="15"/>
      <c r="L63" s="15"/>
      <c r="M63" s="15"/>
      <c r="N63" s="15"/>
      <c r="O63" s="15"/>
      <c r="P63" s="17"/>
    </row>
    <row r="64" spans="1:16" ht="49.5" customHeight="1" thickBot="1" x14ac:dyDescent="0.25">
      <c r="A64" s="47">
        <v>44</v>
      </c>
      <c r="B64" s="48"/>
      <c r="C64" s="49" t="s">
        <v>48</v>
      </c>
      <c r="D64" s="50" t="s">
        <v>34</v>
      </c>
      <c r="E64" s="51">
        <v>1</v>
      </c>
      <c r="F64" s="52"/>
      <c r="G64" s="52"/>
      <c r="H64" s="53"/>
      <c r="I64" s="52"/>
      <c r="J64" s="52"/>
      <c r="K64" s="52"/>
      <c r="L64" s="52"/>
      <c r="M64" s="52"/>
      <c r="N64" s="52"/>
      <c r="O64" s="52"/>
      <c r="P64" s="54"/>
    </row>
    <row r="65" spans="1:16" ht="15" x14ac:dyDescent="0.2">
      <c r="A65" s="78" t="s">
        <v>18</v>
      </c>
      <c r="B65" s="79"/>
      <c r="C65" s="79"/>
      <c r="D65" s="80"/>
      <c r="E65" s="80"/>
      <c r="F65" s="80"/>
      <c r="G65" s="80"/>
      <c r="H65" s="81"/>
      <c r="I65" s="81"/>
      <c r="J65" s="82"/>
      <c r="K65" s="82" t="s">
        <v>19</v>
      </c>
      <c r="L65" s="83"/>
      <c r="M65" s="83">
        <f t="shared" ref="M65:P65" si="0">SUM(M15:M64)</f>
        <v>0</v>
      </c>
      <c r="N65" s="83">
        <f t="shared" si="0"/>
        <v>0</v>
      </c>
      <c r="O65" s="83">
        <f t="shared" si="0"/>
        <v>0</v>
      </c>
      <c r="P65" s="83">
        <f t="shared" si="0"/>
        <v>0</v>
      </c>
    </row>
    <row r="66" spans="1:16" x14ac:dyDescent="0.2">
      <c r="A66" s="74"/>
      <c r="B66" s="28"/>
      <c r="C66" s="29"/>
      <c r="D66" s="30"/>
      <c r="E66" s="30"/>
      <c r="F66" s="27"/>
      <c r="G66" s="27"/>
      <c r="H66" s="27"/>
      <c r="I66" s="27"/>
      <c r="J66" s="27"/>
      <c r="K66" s="31" t="s">
        <v>37</v>
      </c>
      <c r="L66" s="20"/>
      <c r="M66" s="20"/>
      <c r="N66" s="20"/>
      <c r="O66" s="20"/>
      <c r="P66" s="32">
        <f>9%*P65</f>
        <v>0</v>
      </c>
    </row>
    <row r="67" spans="1:16" x14ac:dyDescent="0.2">
      <c r="A67" s="74"/>
      <c r="B67" s="28"/>
      <c r="C67" s="29"/>
      <c r="D67" s="30"/>
      <c r="E67" s="30"/>
      <c r="F67" s="27"/>
      <c r="G67" s="27"/>
      <c r="H67" s="27"/>
      <c r="I67" s="27"/>
      <c r="J67" s="27"/>
      <c r="K67" s="31" t="s">
        <v>36</v>
      </c>
      <c r="L67" s="20"/>
      <c r="M67" s="20"/>
      <c r="N67" s="20"/>
      <c r="O67" s="20"/>
      <c r="P67" s="32">
        <f>6%*P65</f>
        <v>0</v>
      </c>
    </row>
    <row r="68" spans="1:16" ht="15.75" thickBot="1" x14ac:dyDescent="0.3">
      <c r="A68" s="75"/>
      <c r="B68" s="33"/>
      <c r="C68" s="33"/>
      <c r="D68" s="33"/>
      <c r="E68" s="33"/>
      <c r="F68" s="33"/>
      <c r="G68" s="33"/>
      <c r="H68" s="33"/>
      <c r="I68" s="33"/>
      <c r="J68" s="34"/>
      <c r="K68" s="35" t="s">
        <v>20</v>
      </c>
      <c r="L68" s="36"/>
      <c r="M68" s="36"/>
      <c r="N68" s="36"/>
      <c r="O68" s="36"/>
      <c r="P68" s="37">
        <f>P67+P66+P65</f>
        <v>0</v>
      </c>
    </row>
    <row r="69" spans="1:16" ht="30.75" customHeight="1" x14ac:dyDescent="0.25">
      <c r="J69" s="1"/>
      <c r="K69" s="21"/>
      <c r="L69" s="22"/>
      <c r="M69" s="22"/>
      <c r="N69" s="22"/>
      <c r="O69" s="22"/>
      <c r="P69" s="22"/>
    </row>
    <row r="72" spans="1:16" x14ac:dyDescent="0.2">
      <c r="A72" s="8"/>
      <c r="B72" s="111"/>
      <c r="C72" s="111"/>
      <c r="D72" s="4"/>
      <c r="E72" s="4"/>
      <c r="F72" s="1"/>
      <c r="G72" s="1"/>
      <c r="H72" s="1"/>
      <c r="I72" s="1"/>
    </row>
  </sheetData>
  <mergeCells count="16">
    <mergeCell ref="A7:E7"/>
    <mergeCell ref="L12:P12"/>
    <mergeCell ref="B72:C72"/>
    <mergeCell ref="B10:D10"/>
    <mergeCell ref="E10:F10"/>
    <mergeCell ref="A12:A13"/>
    <mergeCell ref="B12:B13"/>
    <mergeCell ref="C12:C13"/>
    <mergeCell ref="D12:D13"/>
    <mergeCell ref="E12:E13"/>
    <mergeCell ref="F12:K12"/>
    <mergeCell ref="O1:P1"/>
    <mergeCell ref="A2:P2"/>
    <mergeCell ref="C3:O3"/>
    <mergeCell ref="C4:N4"/>
    <mergeCell ref="A6:E6"/>
  </mergeCells>
  <pageMargins left="0.31496062992125984" right="0.31496062992125984" top="0.39370078740157483" bottom="0.39370078740157483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tame</vt:lpstr>
      <vt:lpstr>Lapa3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2006-11-28T10:19:26Z</dcterms:created>
  <dcterms:modified xsi:type="dcterms:W3CDTF">2020-10-01T13:53:18Z</dcterms:modified>
</cp:coreProperties>
</file>